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Configurateurs et Simulateur (Version 2)\"/>
    </mc:Choice>
  </mc:AlternateContent>
  <xr:revisionPtr revIDLastSave="0" documentId="13_ncr:1_{3464D73F-34A2-461A-899F-76691DBDB2DD}" xr6:coauthVersionLast="47" xr6:coauthVersionMax="47" xr10:uidLastSave="{00000000-0000-0000-0000-000000000000}"/>
  <bookViews>
    <workbookView xWindow="-120" yWindow="-120" windowWidth="20730" windowHeight="11160" tabRatio="731" xr2:uid="{7A008F1B-333D-4D99-A21D-94E01CBC9480}"/>
  </bookViews>
  <sheets>
    <sheet name="Préambule" sheetId="9" r:id="rId1"/>
    <sheet name="ITE + Tout Enduit" sheetId="6" r:id="rId2"/>
    <sheet name="ITE + Mixte Enduit - Bardage" sheetId="13" r:id="rId3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3" l="1"/>
  <c r="M65" i="13"/>
  <c r="K65" i="13"/>
  <c r="H65" i="13"/>
  <c r="J25" i="13"/>
  <c r="K25" i="13" s="1"/>
  <c r="O25" i="13" s="1"/>
  <c r="H25" i="13"/>
  <c r="M25" i="13" s="1"/>
  <c r="G25" i="13"/>
  <c r="J25" i="6"/>
  <c r="K25" i="6" s="1"/>
  <c r="O25" i="6" s="1"/>
  <c r="H25" i="6"/>
  <c r="M25" i="6" s="1"/>
  <c r="G25" i="6"/>
  <c r="M71" i="13" l="1"/>
  <c r="O67" i="13"/>
  <c r="H67" i="13"/>
  <c r="M67" i="13" s="1"/>
  <c r="O66" i="13"/>
  <c r="H66" i="13"/>
  <c r="M66" i="13" s="1"/>
  <c r="O64" i="13"/>
  <c r="K58" i="13"/>
  <c r="O58" i="13" s="1"/>
  <c r="H58" i="13"/>
  <c r="M58" i="13" s="1"/>
  <c r="G58" i="13"/>
  <c r="K57" i="13"/>
  <c r="O57" i="13" s="1"/>
  <c r="G57" i="13"/>
  <c r="H57" i="13" s="1"/>
  <c r="M57" i="13" s="1"/>
  <c r="O55" i="13"/>
  <c r="K55" i="13"/>
  <c r="G55" i="13"/>
  <c r="H55" i="13" s="1"/>
  <c r="M55" i="13" s="1"/>
  <c r="O54" i="13"/>
  <c r="K54" i="13"/>
  <c r="G54" i="13"/>
  <c r="H54" i="13" s="1"/>
  <c r="M54" i="13" s="1"/>
  <c r="K53" i="13"/>
  <c r="O53" i="13" s="1"/>
  <c r="H53" i="13"/>
  <c r="M53" i="13" s="1"/>
  <c r="G53" i="13"/>
  <c r="M52" i="13"/>
  <c r="K52" i="13"/>
  <c r="O52" i="13" s="1"/>
  <c r="H52" i="13"/>
  <c r="G52" i="13"/>
  <c r="O51" i="13"/>
  <c r="K51" i="13"/>
  <c r="G51" i="13"/>
  <c r="H51" i="13" s="1"/>
  <c r="M51" i="13" s="1"/>
  <c r="O49" i="13"/>
  <c r="K49" i="13"/>
  <c r="G49" i="13"/>
  <c r="H49" i="13" s="1"/>
  <c r="M49" i="13" s="1"/>
  <c r="K48" i="13"/>
  <c r="O48" i="13" s="1"/>
  <c r="H48" i="13"/>
  <c r="M48" i="13" s="1"/>
  <c r="G48" i="13"/>
  <c r="K47" i="13"/>
  <c r="O47" i="13" s="1"/>
  <c r="G47" i="13"/>
  <c r="H47" i="13" s="1"/>
  <c r="M47" i="13" s="1"/>
  <c r="K46" i="13"/>
  <c r="O46" i="13" s="1"/>
  <c r="G46" i="13"/>
  <c r="H46" i="13" s="1"/>
  <c r="M46" i="13" s="1"/>
  <c r="K45" i="13"/>
  <c r="O45" i="13" s="1"/>
  <c r="G45" i="13"/>
  <c r="H45" i="13" s="1"/>
  <c r="M45" i="13" s="1"/>
  <c r="K43" i="13"/>
  <c r="O43" i="13" s="1"/>
  <c r="G43" i="13"/>
  <c r="H43" i="13" s="1"/>
  <c r="M43" i="13" s="1"/>
  <c r="K42" i="13"/>
  <c r="O42" i="13" s="1"/>
  <c r="H42" i="13"/>
  <c r="M42" i="13" s="1"/>
  <c r="G42" i="13"/>
  <c r="K41" i="13"/>
  <c r="O41" i="13" s="1"/>
  <c r="G41" i="13"/>
  <c r="H41" i="13" s="1"/>
  <c r="M41" i="13" s="1"/>
  <c r="K40" i="13"/>
  <c r="O40" i="13" s="1"/>
  <c r="H40" i="13"/>
  <c r="M40" i="13" s="1"/>
  <c r="G40" i="13"/>
  <c r="K39" i="13"/>
  <c r="O39" i="13" s="1"/>
  <c r="G39" i="13"/>
  <c r="H39" i="13" s="1"/>
  <c r="M39" i="13" s="1"/>
  <c r="K37" i="13"/>
  <c r="O37" i="13" s="1"/>
  <c r="G37" i="13"/>
  <c r="H37" i="13" s="1"/>
  <c r="M37" i="13" s="1"/>
  <c r="K36" i="13"/>
  <c r="O36" i="13" s="1"/>
  <c r="G36" i="13"/>
  <c r="H36" i="13" s="1"/>
  <c r="M36" i="13" s="1"/>
  <c r="K35" i="13"/>
  <c r="O35" i="13" s="1"/>
  <c r="H35" i="13"/>
  <c r="M35" i="13" s="1"/>
  <c r="G35" i="13"/>
  <c r="K34" i="13"/>
  <c r="O34" i="13" s="1"/>
  <c r="G34" i="13"/>
  <c r="H34" i="13" s="1"/>
  <c r="M34" i="13" s="1"/>
  <c r="K33" i="13"/>
  <c r="O33" i="13" s="1"/>
  <c r="G33" i="13"/>
  <c r="H33" i="13" s="1"/>
  <c r="M33" i="13" s="1"/>
  <c r="M26" i="13"/>
  <c r="K26" i="13"/>
  <c r="O26" i="13" s="1"/>
  <c r="M24" i="13"/>
  <c r="J24" i="13"/>
  <c r="K24" i="13" s="1"/>
  <c r="O24" i="13" s="1"/>
  <c r="H24" i="13"/>
  <c r="G24" i="13"/>
  <c r="J13" i="13"/>
  <c r="H13" i="13"/>
  <c r="G13" i="13"/>
  <c r="M12" i="13"/>
  <c r="K12" i="13"/>
  <c r="O12" i="13" s="1"/>
  <c r="M11" i="13"/>
  <c r="K11" i="13"/>
  <c r="O11" i="13" s="1"/>
  <c r="M10" i="13"/>
  <c r="K10" i="13"/>
  <c r="O10" i="13" s="1"/>
  <c r="M9" i="13"/>
  <c r="K13" i="13"/>
  <c r="J24" i="6"/>
  <c r="K24" i="6" s="1"/>
  <c r="O24" i="6" s="1"/>
  <c r="H24" i="6"/>
  <c r="M24" i="6" s="1"/>
  <c r="G24" i="6"/>
  <c r="H64" i="13" l="1"/>
  <c r="M64" i="13" s="1"/>
  <c r="M15" i="13"/>
  <c r="K63" i="13"/>
  <c r="O63" i="13" s="1"/>
  <c r="G63" i="13"/>
  <c r="H63" i="13" s="1"/>
  <c r="M63" i="13" s="1"/>
  <c r="O65" i="13"/>
  <c r="K68" i="13"/>
  <c r="O68" i="13" s="1"/>
  <c r="O13" i="13"/>
  <c r="H68" i="13"/>
  <c r="M68" i="13" s="1"/>
  <c r="O9" i="13"/>
  <c r="O15" i="13" s="1"/>
  <c r="M13" i="13"/>
  <c r="M71" i="6"/>
  <c r="O64" i="6"/>
  <c r="H64" i="6"/>
  <c r="M64" i="6" s="1"/>
  <c r="O73" i="13" l="1"/>
  <c r="K12" i="6"/>
  <c r="K11" i="6"/>
  <c r="K10" i="6"/>
  <c r="K9" i="6"/>
  <c r="K58" i="6"/>
  <c r="K57" i="6"/>
  <c r="K55" i="6"/>
  <c r="K54" i="6"/>
  <c r="K53" i="6"/>
  <c r="K52" i="6"/>
  <c r="K51" i="6"/>
  <c r="K49" i="6"/>
  <c r="K48" i="6"/>
  <c r="K47" i="6"/>
  <c r="K46" i="6"/>
  <c r="K45" i="6"/>
  <c r="K43" i="6"/>
  <c r="K42" i="6"/>
  <c r="K41" i="6"/>
  <c r="K40" i="6"/>
  <c r="K39" i="6"/>
  <c r="K37" i="6"/>
  <c r="K36" i="6"/>
  <c r="K35" i="6"/>
  <c r="K34" i="6"/>
  <c r="K33" i="6"/>
  <c r="M75" i="13" l="1"/>
  <c r="M26" i="6"/>
  <c r="K26" i="6"/>
  <c r="O26" i="6" s="1"/>
  <c r="O12" i="6"/>
  <c r="O11" i="6"/>
  <c r="O10" i="6"/>
  <c r="O9" i="6"/>
  <c r="M9" i="6"/>
  <c r="M12" i="6"/>
  <c r="M11" i="6"/>
  <c r="M10" i="6"/>
  <c r="O55" i="6"/>
  <c r="G55" i="6"/>
  <c r="H55" i="6" s="1"/>
  <c r="M55" i="6" s="1"/>
  <c r="O54" i="6"/>
  <c r="G54" i="6"/>
  <c r="H54" i="6" s="1"/>
  <c r="M54" i="6" s="1"/>
  <c r="O53" i="6"/>
  <c r="G53" i="6"/>
  <c r="H53" i="6" s="1"/>
  <c r="M53" i="6" s="1"/>
  <c r="O52" i="6"/>
  <c r="G52" i="6"/>
  <c r="H52" i="6" s="1"/>
  <c r="M52" i="6" s="1"/>
  <c r="O51" i="6"/>
  <c r="G51" i="6"/>
  <c r="H51" i="6" s="1"/>
  <c r="M51" i="6" s="1"/>
  <c r="O49" i="6"/>
  <c r="G49" i="6"/>
  <c r="H49" i="6" s="1"/>
  <c r="M49" i="6" s="1"/>
  <c r="O48" i="6"/>
  <c r="G48" i="6"/>
  <c r="H48" i="6" s="1"/>
  <c r="M48" i="6" s="1"/>
  <c r="O47" i="6"/>
  <c r="G47" i="6"/>
  <c r="H47" i="6" s="1"/>
  <c r="M47" i="6" s="1"/>
  <c r="O46" i="6"/>
  <c r="G46" i="6"/>
  <c r="H46" i="6" s="1"/>
  <c r="M46" i="6" s="1"/>
  <c r="O45" i="6"/>
  <c r="G45" i="6"/>
  <c r="H45" i="6" s="1"/>
  <c r="M45" i="6" s="1"/>
  <c r="G57" i="6"/>
  <c r="H57" i="6" s="1"/>
  <c r="M57" i="6" s="1"/>
  <c r="O57" i="6"/>
  <c r="M15" i="6" l="1"/>
  <c r="O15" i="6"/>
  <c r="O58" i="6" l="1"/>
  <c r="O43" i="6"/>
  <c r="O42" i="6"/>
  <c r="O41" i="6"/>
  <c r="O40" i="6"/>
  <c r="O39" i="6"/>
  <c r="O37" i="6"/>
  <c r="O36" i="6"/>
  <c r="O35" i="6"/>
  <c r="O34" i="6"/>
  <c r="G58" i="6"/>
  <c r="G43" i="6"/>
  <c r="H43" i="6" s="1"/>
  <c r="M43" i="6" s="1"/>
  <c r="G42" i="6"/>
  <c r="H42" i="6" s="1"/>
  <c r="M42" i="6" s="1"/>
  <c r="G41" i="6"/>
  <c r="H41" i="6" s="1"/>
  <c r="M41" i="6" s="1"/>
  <c r="G40" i="6"/>
  <c r="H40" i="6" s="1"/>
  <c r="M40" i="6" s="1"/>
  <c r="G39" i="6"/>
  <c r="H39" i="6" s="1"/>
  <c r="M39" i="6" s="1"/>
  <c r="G37" i="6"/>
  <c r="H37" i="6" s="1"/>
  <c r="M37" i="6" s="1"/>
  <c r="G36" i="6"/>
  <c r="H36" i="6" s="1"/>
  <c r="M36" i="6" s="1"/>
  <c r="G35" i="6"/>
  <c r="H35" i="6" s="1"/>
  <c r="M35" i="6" s="1"/>
  <c r="G34" i="6"/>
  <c r="H34" i="6" s="1"/>
  <c r="M34" i="6" s="1"/>
  <c r="O33" i="6" l="1"/>
  <c r="O67" i="6"/>
  <c r="O66" i="6"/>
  <c r="K13" i="6"/>
  <c r="J13" i="6"/>
  <c r="K65" i="6" l="1"/>
  <c r="O65" i="6" s="1"/>
  <c r="O13" i="6"/>
  <c r="K63" i="6"/>
  <c r="O63" i="6" s="1"/>
  <c r="K68" i="6"/>
  <c r="O68" i="6" s="1"/>
  <c r="O73" i="6" l="1"/>
  <c r="H58" i="6"/>
  <c r="M58" i="6" s="1"/>
  <c r="G33" i="6"/>
  <c r="H67" i="6"/>
  <c r="M67" i="6" s="1"/>
  <c r="H66" i="6"/>
  <c r="M66" i="6" s="1"/>
  <c r="H13" i="6"/>
  <c r="G13" i="6"/>
  <c r="G63" i="6" s="1"/>
  <c r="H68" i="6" l="1"/>
  <c r="M68" i="6" s="1"/>
  <c r="H65" i="6"/>
  <c r="M65" i="6" s="1"/>
  <c r="M13" i="6"/>
  <c r="H63" i="6"/>
  <c r="M63" i="6" s="1"/>
  <c r="H33" i="6"/>
  <c r="M33" i="6" s="1"/>
  <c r="M73" i="6" l="1"/>
  <c r="M7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FBCA9E86-77E2-4CD8-B471-12A618BCF40E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86A90AB6-22E3-4E84-99E8-4CCEE71C041E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E2B70AEA-D8C0-456D-A38D-408FB0EDBC32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66ECCB5E-FDC5-47B1-B985-F7FC404C9E05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269ADDA9-BF33-4111-92B2-38B2E6C02F69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DF80F28D-95B2-426A-902F-15871274637C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sharedStrings.xml><?xml version="1.0" encoding="utf-8"?>
<sst xmlns="http://schemas.openxmlformats.org/spreadsheetml/2006/main" count="321" uniqueCount="142">
  <si>
    <t>Lot 2 - Menuiseries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</si>
  <si>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</si>
  <si>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</si>
  <si>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</si>
  <si>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</si>
  <si>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</si>
  <si>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</si>
  <si>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</si>
  <si>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</si>
  <si>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</si>
  <si>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</si>
  <si>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</si>
  <si>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</si>
  <si>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</si>
  <si>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Entreprises</t>
  </si>
  <si>
    <t>Lot 3 - Etanchéité des terrasses gravillonnées</t>
  </si>
  <si>
    <t>Entreprise</t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</si>
  <si>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</si>
  <si>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</si>
  <si>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</si>
  <si>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</si>
  <si>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</si>
  <si>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</si>
  <si>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Quote-part Copropriétaire</t>
  </si>
  <si>
    <t>Organisme à désigner</t>
  </si>
  <si>
    <t>Vote</t>
  </si>
  <si>
    <t>Tantièmes Logement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</si>
  <si>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</si>
  <si>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</si>
  <si>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</si>
  <si>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</si>
  <si>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 xml:space="preserve">Cette opération consiste dans la réalisation d'une Isolation Thermique par l'Extérieur recouverte d'un enduit organique sur </t>
  </si>
  <si>
    <t xml:space="preserve">Cette opération consiste dans la réalisation d'une Isolation Thermique par l'Extérieur recouverte, pour partie, d'un enduit </t>
  </si>
  <si>
    <t>d'altérer prématurément le nouveau ravalement.</t>
  </si>
  <si>
    <t>- seules les cellules</t>
  </si>
  <si>
    <t>erreurs de manipulation.</t>
  </si>
  <si>
    <t>Prime CEE Copropriété par bâtiment à déduire au prorata des tantièmes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</si>
  <si>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</si>
  <si>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</si>
  <si>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</si>
  <si>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</si>
  <si>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</si>
  <si>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</si>
  <si>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A vous de jouer !!!</t>
  </si>
  <si>
    <t>Pour chacun des scénarii :</t>
  </si>
  <si>
    <t xml:space="preserve">Lors de l'A.G. du 31 mai 2022, nous avons délégué à la société ENERGIE ET SERVICE, via son entité spécialisée OPTIWALL, la Maîtrise 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</si>
  <si>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</si>
  <si>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</si>
  <si>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</si>
  <si>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</si>
  <si>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</si>
  <si>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</si>
  <si>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</si>
  <si>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</si>
  <si>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</si>
  <si>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des copropriétaires auprès de la CAISSE D'EPARGNE d'Ile-de-France.</t>
  </si>
  <si>
    <t>Total Travaux de base</t>
  </si>
  <si>
    <t>A.2 - Travaux complémentaires</t>
  </si>
  <si>
    <t>Scénario 1 - ITE + Tout Enduit :</t>
  </si>
  <si>
    <t>Scénario 2 - ITE + Mixte Enduit / Bardage :</t>
  </si>
  <si>
    <r>
      <t xml:space="preserve">Dans les </t>
    </r>
    <r>
      <rPr>
        <sz val="11"/>
        <rFont val="tahoma"/>
        <family val="2"/>
      </rPr>
      <t>deux scénarii</t>
    </r>
    <r>
      <rPr>
        <sz val="11"/>
        <color theme="1"/>
        <rFont val="Tahoma"/>
        <family val="2"/>
      </rPr>
      <t xml:space="preserve">, les occultants envisagés sont des </t>
    </r>
    <r>
      <rPr>
        <b/>
        <sz val="11"/>
        <color rgb="FFFF0000"/>
        <rFont val="Tahoma"/>
        <family val="2"/>
      </rPr>
      <t>volets roulants électriques positionnés sous linteau</t>
    </r>
    <r>
      <rPr>
        <sz val="11"/>
        <color theme="1"/>
        <rFont val="Tahoma"/>
        <family val="2"/>
      </rPr>
      <t>, en PVC ou en aluminium.</t>
    </r>
  </si>
  <si>
    <t>L'installation de volets ainsi que la mise en peinture ou le remplacement des portes de box sont des options individuelles car elles concernent</t>
  </si>
  <si>
    <t>- les travaux identifiés sous l'item "A.1 - Travaux de base" seront soumis au vote de l'ensemble de la copropriété.</t>
  </si>
  <si>
    <t>- les travaux identifiés sous l'item "A.2 - Travaux complémentaires" seront soumis au vote par bâtiment.</t>
  </si>
  <si>
    <t xml:space="preserve">d'Œuvre de conception de ce projet dans la continuité de la mission que nous lui avions confiée en 2021 dont la finalité était de réaliser </t>
  </si>
  <si>
    <t>le diagnostic de la performance énergétique de nos bâtiments.</t>
  </si>
  <si>
    <t>Cette étude a débouché sur l'élaboration de 4 scénarii dont les contenus techniques vous ont été dévoilés par OPTIWALL lors de la soirée</t>
  </si>
  <si>
    <t>Estimer au mieux la quôte-part des travaux que vous devrez financer à titre individuel dans l'un ou l'autre des 2 scénarii proposés</t>
  </si>
  <si>
    <t>ne permettant plus d'atteindre l'amélioration des performances énergétiques attendue pour nos bâtiments.</t>
  </si>
  <si>
    <t>L'option "Volets coulissants" n'a pas été retenue car celle-ci nécessitait le percement de l'isolant favorisant ainsi l'apparition de ponts thermiques</t>
  </si>
  <si>
    <t xml:space="preserve">Sur ce sujet, nous avons questionné le service de l'urbanisme de la mairie de Maurepas. L'élu en charge de ces dossiers nous a donné un avis </t>
  </si>
  <si>
    <t>favorable dans la mesure où nous compensons la dépose des volets coulissants existants par un effet architectural sur les façades.</t>
  </si>
  <si>
    <t>Dans les 2 scénarii retenus sont inclus :</t>
  </si>
  <si>
    <t xml:space="preserve">de présentation du 1er. juillet 2024. </t>
  </si>
  <si>
    <t xml:space="preserve">Au terme de cette réunion vous avez été invités à répondre à un sondage dont la finalité était de mettre en lumière les deux scénarii </t>
  </si>
  <si>
    <t>s'assurer de pouvoir toujours bénéficier des dispositifs financiers actuels.</t>
  </si>
  <si>
    <t>ayant retenus vos faveurs pour ensuite les soumettre au vote lors d'une prochaine AG à programmer avant la fin de l'année 2024 afin de</t>
  </si>
  <si>
    <r>
      <t xml:space="preserve">une fois que vous aurez renseigné les </t>
    </r>
    <r>
      <rPr>
        <b/>
        <sz val="11"/>
        <color rgb="FFFF0000"/>
        <rFont val="Tahoma"/>
        <family val="2"/>
      </rPr>
      <t xml:space="preserve">configurateurs </t>
    </r>
    <r>
      <rPr>
        <sz val="11"/>
        <color theme="1"/>
        <rFont val="Tahoma"/>
        <family val="2"/>
      </rPr>
      <t>correspondants à la localisation de vos biens immobiliers.</t>
    </r>
  </si>
  <si>
    <r>
      <t xml:space="preserve">Calculer, grâce au </t>
    </r>
    <r>
      <rPr>
        <b/>
        <sz val="11"/>
        <color rgb="FFFF0000"/>
        <rFont val="Tahoma"/>
        <family val="2"/>
      </rPr>
      <t>simulateur</t>
    </r>
    <r>
      <rPr>
        <sz val="11"/>
        <color theme="1"/>
        <rFont val="Tahoma"/>
        <family val="2"/>
      </rPr>
      <t xml:space="preserve">, le montant de vos mensualités si vous décidez d'adhérer aux prêts collectifs souscrits par le syndicat </t>
    </r>
  </si>
  <si>
    <r>
      <t xml:space="preserve">Vos quôtes-parts, calculées dans les configurateurs,  se reporteront automatiquement dans le simulateur. Si vous souhaitez financer </t>
    </r>
    <r>
      <rPr>
        <b/>
        <u/>
        <sz val="11"/>
        <color rgb="FFFF0000"/>
        <rFont val="Tahoma"/>
        <family val="2"/>
      </rPr>
      <t/>
    </r>
  </si>
  <si>
    <r>
      <rPr>
        <b/>
        <u/>
        <sz val="11"/>
        <rFont val="TAHOMA"/>
        <family val="2"/>
      </rPr>
      <t>partiellement</t>
    </r>
    <r>
      <rPr>
        <sz val="11"/>
        <color theme="1"/>
        <rFont val="Tahoma"/>
        <family val="2"/>
      </rPr>
      <t xml:space="preserve"> votre quôte-part via l'adhésion au prêt collectif, il vous suffira de renseigner dans la cellule dédiée le montant de </t>
    </r>
  </si>
  <si>
    <t>l'emprunt envisagé.</t>
  </si>
  <si>
    <t xml:space="preserve">    sont à renseigner. Les autres cellules des tableaux sont protégées pour éviter d'éventuelles</t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</si>
  <si>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</si>
  <si>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</si>
  <si>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</si>
  <si>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</si>
  <si>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</si>
  <si>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</si>
  <si>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</si>
  <si>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</si>
  <si>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</si>
  <si>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</si>
  <si>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</si>
  <si>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</si>
  <si>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</si>
  <si>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</si>
  <si>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</si>
  <si>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</si>
  <si>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</si>
  <si>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b/>
        <sz val="11"/>
        <color rgb="FFC00000"/>
        <rFont val="Tahoma"/>
        <family val="2"/>
      </rPr>
      <t xml:space="preserve"> </t>
    </r>
    <r>
      <rPr>
        <sz val="11"/>
        <color theme="1"/>
        <rFont val="Tahoma"/>
        <family val="2"/>
      </rPr>
      <t>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</si>
  <si>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</si>
  <si>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1,05 - H : 1,10 BPU</t>
    </r>
  </si>
  <si>
    <t>Vote par bâtiment</t>
  </si>
  <si>
    <t>EXEL PEINTURE</t>
  </si>
  <si>
    <t>Assurance Dommage ouvrage</t>
  </si>
  <si>
    <t>Tantièmes BOIS JOLI 2</t>
  </si>
  <si>
    <t>A.1 - Travaux de base (indissociables)</t>
  </si>
  <si>
    <r>
      <t xml:space="preserve">Mise en peinture du hall et des cages d'escalier du </t>
    </r>
    <r>
      <rPr>
        <b/>
        <sz val="11"/>
        <color theme="1"/>
        <rFont val="TAHOMA"/>
        <family val="2"/>
      </rPr>
      <t>Bâtiment 4</t>
    </r>
  </si>
  <si>
    <r>
      <t xml:space="preserve">Options individuelles </t>
    </r>
    <r>
      <rPr>
        <b/>
        <sz val="11"/>
        <color rgb="FFFF0000"/>
        <rFont val="Tahoma"/>
        <family val="2"/>
      </rPr>
      <t>(</t>
    </r>
    <r>
      <rPr>
        <b/>
        <u/>
        <sz val="11"/>
        <color rgb="FFFF0000"/>
        <rFont val="Tahoma"/>
        <family val="2"/>
      </rPr>
      <t>à voter en AG pour commande groupée)</t>
    </r>
  </si>
  <si>
    <r>
      <t xml:space="preserve">Lot 2 - Remplacement Porte de Hall d'entrée du </t>
    </r>
    <r>
      <rPr>
        <b/>
        <sz val="11"/>
        <color theme="1"/>
        <rFont val="TAHOMA"/>
        <family val="2"/>
      </rPr>
      <t>Bâtiment 8</t>
    </r>
  </si>
  <si>
    <t>Remplac. porte de hall Bât. 8</t>
  </si>
  <si>
    <t>Lot 1 - Façades (y/c le remplacement des éclairages en façade)</t>
  </si>
  <si>
    <t xml:space="preserve">Estimation ENERGIE &amp; SERVICE </t>
  </si>
  <si>
    <t>Vote ensemble copropriété BJ2</t>
  </si>
  <si>
    <t>(*)</t>
  </si>
  <si>
    <t>(*) Certificats d'économie d'énergie (CEE)</t>
  </si>
  <si>
    <r>
      <t xml:space="preserve">P.U. HT
</t>
    </r>
    <r>
      <rPr>
        <b/>
        <sz val="11"/>
        <color rgb="FFFF0000"/>
        <rFont val="Tahoma"/>
        <family val="2"/>
      </rPr>
      <t>(avant remise)</t>
    </r>
  </si>
  <si>
    <t>Peinture hall + Cages esc. Bât. 4</t>
  </si>
  <si>
    <t>Total des travaux correspondant à votre quote-part ……........................</t>
  </si>
  <si>
    <t>Somme restant à financer en complément de l'Eco PTZ Collectif …...........</t>
  </si>
  <si>
    <t>L'alimentation des volets pourra être filaire ou solaire selon votre convenance. Précisons toutefois que le recours à l'énergie solaire présente</t>
  </si>
  <si>
    <t>l'avantage de ne nécessiter aucun travaux préalable dans votre logement ni aucune détérioration de votre aménagement intérieur.</t>
  </si>
  <si>
    <t>à chaque copropriétaire, suivant son souhait, d'intégrer ces dépenses au montant de l'emprunt sollicité dans le cadre du prêt collectif COPRO 100.</t>
  </si>
  <si>
    <t>des zones privatives. Pour autant, le conseil syndical envisage de passer des commandes groupées pour obtenir des tarifs attractifs et permettre</t>
  </si>
  <si>
    <t>- le remplacement des menuiseries extérieures à savoir les ouvrants des R+1 et R+2, si ces derniers sont d'origine, ainsi que les</t>
  </si>
  <si>
    <t>chassis vitrés des lanterneaux assurant l'éclairage zénithal des couloirs des RdC via les toitures terrasses.</t>
  </si>
  <si>
    <t xml:space="preserve">- les travaux d'étanchéité des balcons privatifs situés au-dessus des garages pour éviter des fuites éventuelles qui risqueraient </t>
  </si>
  <si>
    <t>- le remplacement du système de VMC actuel par un dispositif de VMC hygroréglable plus économique.</t>
  </si>
  <si>
    <t>- Chaque copropriétaire devra renseigner dans la rubrique "Options individuelles votées en AG" ses choix concernant ses besoins</t>
  </si>
  <si>
    <t>en volets roulants et porte de box. Pour information, les copropriétaires de logements déjà équipés avec des volets roulants installés</t>
  </si>
  <si>
    <t>sous linteau pourront conserver leurs dispositifs. Les volets roulants positionnés en façade seront déposés lors du ravalement et ne</t>
  </si>
  <si>
    <t>seront pas reposés après les travaux.</t>
  </si>
  <si>
    <t>Lot 3 - Etanchéité des balcons privatifs au-dessus des garages</t>
  </si>
  <si>
    <t>Honoraires, aléas et assurance</t>
  </si>
  <si>
    <t>Aléas (en cours de chantier)</t>
  </si>
  <si>
    <t>2ième Choix retenu :  ITE + Mixte Enduit - Bardage</t>
  </si>
  <si>
    <t>1er Choix retenu : ITE + Tout Enduit</t>
  </si>
  <si>
    <t>Etanch. terrasses gravillonnées</t>
  </si>
  <si>
    <t>Aide financière proposée par les fournisseurs d'énergie</t>
  </si>
  <si>
    <t>Tantièmes Bâtiment 8</t>
  </si>
  <si>
    <r>
      <t xml:space="preserve">Quote-part </t>
    </r>
    <r>
      <rPr>
        <b/>
        <sz val="11"/>
        <rFont val="TAHOMA"/>
        <family val="2"/>
      </rPr>
      <t>Bâtiment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</si>
</sst>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  <font>
      <b/>
      <u/>
      <sz val="11"/>
      <color rgb="FFFF0000"/>
      <name val="Tahoma"/>
      <family val="2"/>
    </font>
    <font>
      <b/>
      <u/>
      <sz val="11"/>
      <name val="TAHOMA"/>
      <family val="2"/>
    </font>
    <font>
      <b/>
      <sz val="11"/>
      <color rgb="FFC00000"/>
      <name val="Tahoma"/>
      <family val="2"/>
    </font>
    <font>
      <sz val="10"/>
      <color indexed="81"/>
      <name val="Tahoma"/>
      <family val="2"/>
    </font>
    <font>
      <b/>
      <sz val="12"/>
      <color theme="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2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64" fontId="10" fillId="12" borderId="1" xfId="1" applyNumberFormat="1" applyFont="1" applyFill="1" applyBorder="1" applyAlignment="1">
      <alignment horizontal="right" vertical="center" wrapText="1"/>
    </xf>
    <xf numFmtId="164" fontId="10" fillId="12" borderId="2" xfId="1" applyNumberFormat="1" applyFont="1" applyFill="1" applyBorder="1" applyAlignment="1">
      <alignment horizontal="right" vertical="center" wrapText="1"/>
    </xf>
    <xf numFmtId="164" fontId="12" fillId="12" borderId="1" xfId="0" applyNumberFormat="1" applyFont="1" applyFill="1" applyBorder="1" applyAlignment="1">
      <alignment horizontal="right" vertical="center" wrapText="1"/>
    </xf>
    <xf numFmtId="164" fontId="12" fillId="13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horizontal="right" vertical="center" wrapText="1"/>
    </xf>
    <xf numFmtId="164" fontId="5" fillId="11" borderId="1" xfId="0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64" fontId="3" fillId="11" borderId="7" xfId="1" applyNumberFormat="1" applyFont="1" applyFill="1" applyBorder="1" applyAlignment="1">
      <alignment horizontal="right" vertical="center" wrapText="1"/>
    </xf>
    <xf numFmtId="1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11" borderId="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 wrapText="1"/>
    </xf>
    <xf numFmtId="0" fontId="0" fillId="0" borderId="8" xfId="0" applyBorder="1" applyAlignment="1">
      <alignment vertical="center"/>
    </xf>
    <xf numFmtId="165" fontId="1" fillId="14" borderId="12" xfId="0" applyNumberFormat="1" applyFont="1" applyFill="1" applyBorder="1" applyAlignment="1" applyProtection="1">
      <alignment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1" fontId="3" fillId="14" borderId="12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164" fontId="3" fillId="5" borderId="1" xfId="1" applyNumberFormat="1" applyFont="1" applyFill="1" applyBorder="1" applyAlignment="1">
      <alignment horizontal="right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295775"/>
          <a:ext cx="923925" cy="96202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A192294-19ED-81C3-5D17-1D547123E0D3}"/>
            </a:ext>
          </a:extLst>
        </xdr:cNvPr>
        <xdr:cNvCxnSpPr/>
      </xdr:nvCxnSpPr>
      <xdr:spPr>
        <a:xfrm>
          <a:off x="8839200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B7F8E0F4-0203-493B-8459-30478B9A3FCA}"/>
            </a:ext>
          </a:extLst>
        </xdr:cNvPr>
        <xdr:cNvCxnSpPr>
          <a:cxnSpLocks/>
        </xdr:cNvCxnSpPr>
      </xdr:nvCxnSpPr>
      <xdr:spPr>
        <a:xfrm flipV="1">
          <a:off x="3667125" y="4295775"/>
          <a:ext cx="923925" cy="9525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B618A534-F091-47A8-BD5D-781C8453333A}"/>
            </a:ext>
          </a:extLst>
        </xdr:cNvPr>
        <xdr:cNvCxnSpPr/>
      </xdr:nvCxnSpPr>
      <xdr:spPr>
        <a:xfrm>
          <a:off x="3219450" y="5476875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0E507E9-E59D-49B5-A910-09DA6F2DE1BB}"/>
            </a:ext>
          </a:extLst>
        </xdr:cNvPr>
        <xdr:cNvCxnSpPr/>
      </xdr:nvCxnSpPr>
      <xdr:spPr>
        <a:xfrm>
          <a:off x="8772525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>
      <selection activeCell="B2" sqref="B2"/>
    </sheetView>
  </sheetViews>
  <sheetFormatPr baseColWidth="10" defaultRowHeight="14.25" x14ac:dyDescent="0.25"/>
  <cols>
    <col min="1" max="1" width="2.7109375" style="29" customWidth="1"/>
    <col min="2" max="16384" width="11.42578125" style="29"/>
  </cols>
  <sheetData>
    <row r="1" spans="2:4" ht="24.95" customHeight="1" x14ac:dyDescent="0.25"/>
    <row r="2" spans="2:4" s="43" customFormat="1" ht="20.100000000000001" customHeight="1" x14ac:dyDescent="0.25">
      <c r="B2" s="41" t="s">
        <v>37</v>
      </c>
      <c r="C2" s="42"/>
      <c r="D2" s="44"/>
    </row>
    <row r="3" spans="2:4" ht="8.1" customHeight="1" x14ac:dyDescent="0.25"/>
    <row r="4" spans="2:4" x14ac:dyDescent="0.25">
      <c r="B4" s="29" t="s">
        <v>27</v>
      </c>
    </row>
    <row r="5" spans="2:4" x14ac:dyDescent="0.25">
      <c r="B5" s="29" t="s">
        <v>28</v>
      </c>
    </row>
    <row r="6" spans="2:4" ht="8.1" customHeight="1" x14ac:dyDescent="0.25"/>
    <row r="7" spans="2:4" x14ac:dyDescent="0.25">
      <c r="B7" s="29" t="s">
        <v>30</v>
      </c>
    </row>
    <row r="8" spans="2:4" x14ac:dyDescent="0.25">
      <c r="B8" s="29" t="s">
        <v>29</v>
      </c>
    </row>
    <row r="9" spans="2:4" ht="8.1" customHeight="1" x14ac:dyDescent="0.25"/>
    <row r="10" spans="2:4" x14ac:dyDescent="0.25">
      <c r="B10" s="29" t="s">
        <v>46</v>
      </c>
    </row>
    <row r="11" spans="2:4" x14ac:dyDescent="0.25">
      <c r="B11" s="29" t="s">
        <v>47</v>
      </c>
    </row>
    <row r="12" spans="2:4" x14ac:dyDescent="0.25">
      <c r="B12" s="29" t="s">
        <v>48</v>
      </c>
    </row>
    <row r="13" spans="2:4" ht="8.1" customHeight="1" x14ac:dyDescent="0.25"/>
    <row r="14" spans="2:4" x14ac:dyDescent="0.25">
      <c r="B14" s="29" t="s">
        <v>45</v>
      </c>
    </row>
    <row r="15" spans="2:4" x14ac:dyDescent="0.25">
      <c r="B15" s="29" t="s">
        <v>64</v>
      </c>
    </row>
    <row r="16" spans="2:4" x14ac:dyDescent="0.25">
      <c r="B16" s="29" t="s">
        <v>65</v>
      </c>
    </row>
    <row r="17" spans="2:5" ht="8.1" customHeight="1" x14ac:dyDescent="0.25"/>
    <row r="18" spans="2:5" x14ac:dyDescent="0.25">
      <c r="B18" s="29" t="s">
        <v>66</v>
      </c>
    </row>
    <row r="19" spans="2:5" x14ac:dyDescent="0.25">
      <c r="B19" s="29" t="s">
        <v>73</v>
      </c>
    </row>
    <row r="20" spans="2:5" ht="8.1" customHeight="1" x14ac:dyDescent="0.25"/>
    <row r="21" spans="2:5" x14ac:dyDescent="0.25">
      <c r="B21" s="29" t="s">
        <v>74</v>
      </c>
    </row>
    <row r="22" spans="2:5" x14ac:dyDescent="0.25">
      <c r="B22" s="29" t="s">
        <v>76</v>
      </c>
    </row>
    <row r="23" spans="2:5" x14ac:dyDescent="0.25">
      <c r="B23" s="29" t="s">
        <v>75</v>
      </c>
    </row>
    <row r="24" spans="2:5" ht="20.100000000000001" customHeight="1" x14ac:dyDescent="0.25"/>
    <row r="25" spans="2:5" ht="20.100000000000001" customHeight="1" x14ac:dyDescent="0.25">
      <c r="B25" s="41" t="s">
        <v>38</v>
      </c>
      <c r="C25" s="38"/>
      <c r="D25" s="38"/>
      <c r="E25" s="39"/>
    </row>
    <row r="26" spans="2:5" ht="8.1" customHeight="1" x14ac:dyDescent="0.25"/>
    <row r="27" spans="2:5" x14ac:dyDescent="0.25">
      <c r="B27" s="29" t="s">
        <v>39</v>
      </c>
    </row>
    <row r="28" spans="2:5" x14ac:dyDescent="0.25">
      <c r="B28" s="29" t="s">
        <v>40</v>
      </c>
    </row>
    <row r="29" spans="2:5" ht="8.1" customHeight="1" x14ac:dyDescent="0.25"/>
    <row r="30" spans="2:5" ht="14.25" customHeight="1" x14ac:dyDescent="0.25">
      <c r="B30" s="40" t="s">
        <v>41</v>
      </c>
      <c r="C30" s="29" t="s">
        <v>67</v>
      </c>
    </row>
    <row r="31" spans="2:5" ht="14.25" customHeight="1" x14ac:dyDescent="0.25">
      <c r="B31" s="40"/>
      <c r="C31" s="29" t="s">
        <v>77</v>
      </c>
    </row>
    <row r="32" spans="2:5" ht="8.1" customHeight="1" x14ac:dyDescent="0.25"/>
    <row r="33" spans="2:3" ht="14.25" customHeight="1" x14ac:dyDescent="0.25">
      <c r="B33" s="40" t="s">
        <v>42</v>
      </c>
      <c r="C33" s="29" t="s">
        <v>78</v>
      </c>
    </row>
    <row r="34" spans="2:3" ht="14.25" customHeight="1" x14ac:dyDescent="0.25">
      <c r="C34" s="29" t="s">
        <v>55</v>
      </c>
    </row>
    <row r="35" spans="2:3" ht="14.25" customHeight="1" x14ac:dyDescent="0.25">
      <c r="C35" s="29" t="s">
        <v>79</v>
      </c>
    </row>
    <row r="36" spans="2:3" ht="14.25" customHeight="1" x14ac:dyDescent="0.25">
      <c r="C36" s="29" t="s">
        <v>80</v>
      </c>
    </row>
    <row r="37" spans="2:3" ht="14.25" customHeight="1" x14ac:dyDescent="0.25">
      <c r="C37" s="29" t="s">
        <v>81</v>
      </c>
    </row>
    <row r="38" spans="2:3" ht="8.1" customHeight="1" x14ac:dyDescent="0.25"/>
    <row r="39" spans="2:3" x14ac:dyDescent="0.25">
      <c r="B39" s="45" t="s">
        <v>58</v>
      </c>
    </row>
    <row r="40" spans="2:3" x14ac:dyDescent="0.25">
      <c r="C40" s="29" t="s">
        <v>31</v>
      </c>
    </row>
    <row r="41" spans="2:3" x14ac:dyDescent="0.25">
      <c r="C41" s="29" t="s">
        <v>50</v>
      </c>
    </row>
    <row r="42" spans="2:3" ht="8.1" customHeight="1" x14ac:dyDescent="0.25"/>
    <row r="43" spans="2:3" x14ac:dyDescent="0.25">
      <c r="B43" s="45" t="s">
        <v>59</v>
      </c>
    </row>
    <row r="44" spans="2:3" x14ac:dyDescent="0.25">
      <c r="C44" s="29" t="s">
        <v>32</v>
      </c>
    </row>
    <row r="45" spans="2:3" x14ac:dyDescent="0.25">
      <c r="C45" s="29" t="s">
        <v>49</v>
      </c>
    </row>
    <row r="46" spans="2:3" ht="8.1" customHeight="1" x14ac:dyDescent="0.25"/>
    <row r="47" spans="2:3" x14ac:dyDescent="0.25">
      <c r="B47" s="29" t="s">
        <v>60</v>
      </c>
    </row>
    <row r="48" spans="2:3" ht="8.1" customHeight="1" x14ac:dyDescent="0.25"/>
    <row r="49" spans="2:3" x14ac:dyDescent="0.25">
      <c r="B49" s="29" t="s">
        <v>121</v>
      </c>
    </row>
    <row r="50" spans="2:3" x14ac:dyDescent="0.25">
      <c r="B50" s="29" t="s">
        <v>122</v>
      </c>
    </row>
    <row r="51" spans="2:3" ht="8.1" customHeight="1" x14ac:dyDescent="0.25"/>
    <row r="52" spans="2:3" x14ac:dyDescent="0.25">
      <c r="B52" s="29" t="s">
        <v>69</v>
      </c>
    </row>
    <row r="53" spans="2:3" x14ac:dyDescent="0.25">
      <c r="B53" s="29" t="s">
        <v>68</v>
      </c>
    </row>
    <row r="54" spans="2:3" x14ac:dyDescent="0.25">
      <c r="B54" s="29" t="s">
        <v>70</v>
      </c>
    </row>
    <row r="55" spans="2:3" x14ac:dyDescent="0.25">
      <c r="B55" s="29" t="s">
        <v>71</v>
      </c>
    </row>
    <row r="56" spans="2:3" ht="8.1" customHeight="1" x14ac:dyDescent="0.25"/>
    <row r="57" spans="2:3" x14ac:dyDescent="0.25">
      <c r="B57" s="29" t="s">
        <v>61</v>
      </c>
    </row>
    <row r="58" spans="2:3" x14ac:dyDescent="0.25">
      <c r="B58" s="29" t="s">
        <v>124</v>
      </c>
    </row>
    <row r="59" spans="2:3" x14ac:dyDescent="0.25">
      <c r="B59" s="29" t="s">
        <v>123</v>
      </c>
    </row>
    <row r="60" spans="2:3" ht="8.1" customHeight="1" x14ac:dyDescent="0.25"/>
    <row r="61" spans="2:3" x14ac:dyDescent="0.25">
      <c r="B61" s="47" t="s">
        <v>72</v>
      </c>
    </row>
    <row r="62" spans="2:3" ht="8.1" customHeight="1" x14ac:dyDescent="0.25"/>
    <row r="63" spans="2:3" x14ac:dyDescent="0.25">
      <c r="C63" s="36" t="s">
        <v>125</v>
      </c>
    </row>
    <row r="64" spans="2:3" x14ac:dyDescent="0.25">
      <c r="C64" s="36" t="s">
        <v>126</v>
      </c>
    </row>
    <row r="65" spans="2:3" ht="8.1" customHeight="1" x14ac:dyDescent="0.25"/>
    <row r="66" spans="2:3" x14ac:dyDescent="0.25">
      <c r="C66" s="36" t="s">
        <v>127</v>
      </c>
    </row>
    <row r="67" spans="2:3" x14ac:dyDescent="0.25">
      <c r="C67" s="29" t="s">
        <v>33</v>
      </c>
    </row>
    <row r="68" spans="2:3" ht="8.1" customHeight="1" x14ac:dyDescent="0.25"/>
    <row r="69" spans="2:3" x14ac:dyDescent="0.25">
      <c r="C69" s="36" t="s">
        <v>128</v>
      </c>
    </row>
    <row r="70" spans="2:3" ht="8.1" customHeight="1" x14ac:dyDescent="0.25"/>
    <row r="71" spans="2:3" x14ac:dyDescent="0.25">
      <c r="B71" s="47" t="s">
        <v>44</v>
      </c>
    </row>
    <row r="72" spans="2:3" ht="8.1" customHeight="1" x14ac:dyDescent="0.25"/>
    <row r="73" spans="2:3" x14ac:dyDescent="0.25">
      <c r="C73" s="36" t="s">
        <v>62</v>
      </c>
    </row>
    <row r="74" spans="2:3" ht="8.1" customHeight="1" x14ac:dyDescent="0.25"/>
    <row r="75" spans="2:3" x14ac:dyDescent="0.25">
      <c r="C75" s="36" t="s">
        <v>63</v>
      </c>
    </row>
    <row r="76" spans="2:3" ht="8.1" customHeight="1" x14ac:dyDescent="0.25"/>
    <row r="77" spans="2:3" x14ac:dyDescent="0.25">
      <c r="C77" s="36" t="s">
        <v>129</v>
      </c>
    </row>
    <row r="78" spans="2:3" x14ac:dyDescent="0.25">
      <c r="C78" s="29" t="s">
        <v>130</v>
      </c>
    </row>
    <row r="79" spans="2:3" x14ac:dyDescent="0.25">
      <c r="C79" s="29" t="s">
        <v>131</v>
      </c>
    </row>
    <row r="80" spans="2:3" x14ac:dyDescent="0.25">
      <c r="C80" s="29" t="s">
        <v>132</v>
      </c>
    </row>
    <row r="81" spans="2:6" ht="8.1" customHeight="1" thickBot="1" x14ac:dyDescent="0.3"/>
    <row r="82" spans="2:6" ht="16.5" thickTop="1" thickBot="1" x14ac:dyDescent="0.3">
      <c r="C82" s="36" t="s">
        <v>34</v>
      </c>
      <c r="E82" s="78"/>
      <c r="F82" s="37" t="s">
        <v>82</v>
      </c>
    </row>
    <row r="83" spans="2:6" ht="15" thickTop="1" x14ac:dyDescent="0.25">
      <c r="C83" s="29" t="s">
        <v>35</v>
      </c>
    </row>
    <row r="84" spans="2:6" ht="69" customHeight="1" x14ac:dyDescent="0.25">
      <c r="B84" s="46" t="s">
        <v>43</v>
      </c>
    </row>
  </sheetData>
  <sheetProtection algorithmName="SHA-512" hashValue="zvwuih/Oqm1HpZsDQZoHKoVBv+bhDH8uuMsrxS8ufejmo2f3/gjIFt/MUoPKU+q0zD33jKrP/FCQ9yJbMrsrbg==" saltValue="ee8vY2iv64xfA8SIfLww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1" t="s">
        <v>137</v>
      </c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140</v>
      </c>
      <c r="F4" s="19"/>
      <c r="G4" s="31">
        <v>10133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1693178.65</v>
      </c>
      <c r="H9" s="6">
        <v>1810603.1</v>
      </c>
      <c r="J9" s="49">
        <v>1153187</v>
      </c>
      <c r="K9" s="49">
        <f>+J9*1.055</f>
        <v>1216612.2849999999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2105401.23</v>
      </c>
      <c r="H13" s="15">
        <f>SUM(H9:H12)</f>
        <v>2246318.4500000002</v>
      </c>
      <c r="J13" s="51">
        <f>SUM(J9:J12)</f>
        <v>1547175.6999999997</v>
      </c>
      <c r="K13" s="51">
        <f>SUM(K9:K12)</f>
        <v>1632270.3634999997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thickBot="1" x14ac:dyDescent="0.3">
      <c r="B19" s="22"/>
      <c r="C19" s="109"/>
      <c r="E19" s="111" t="s">
        <v>111</v>
      </c>
      <c r="F19" s="112"/>
      <c r="G19" s="78"/>
    </row>
    <row r="20" spans="2:15" ht="20.100000000000001" customHeight="1" thickTop="1" x14ac:dyDescent="0.25">
      <c r="B20" s="22"/>
      <c r="C20" s="110"/>
      <c r="E20" s="113" t="s">
        <v>118</v>
      </c>
      <c r="F20" s="114"/>
      <c r="G20" s="83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141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85" t="s">
        <v>110</v>
      </c>
      <c r="C25" s="91" t="s">
        <v>3</v>
      </c>
      <c r="D25" s="92"/>
      <c r="E25" s="92"/>
      <c r="F25" s="92"/>
      <c r="G25" s="8" t="str">
        <f>IF(G19=1,9359.16,"")</f>
        <v/>
      </c>
      <c r="H25" s="8" t="str">
        <f>IF(G19=1,9873.91,"")</f>
        <v/>
      </c>
      <c r="J25" s="50" t="str">
        <f>IF(G19=1,G25,"")</f>
        <v/>
      </c>
      <c r="K25" s="50" t="str">
        <f>IF(G19=1,+J25*1.055,"")</f>
        <v/>
      </c>
      <c r="M25" s="15" t="str">
        <f>IF(G19=1,H25/$G$4*$G$5,"")</f>
        <v/>
      </c>
      <c r="O25" s="51" t="str">
        <f>IF(G19=1,K25/$G$4*$G$5,"")</f>
        <v/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47371.527674999998</v>
      </c>
      <c r="H63" s="16">
        <f>G63*1.2</f>
        <v>56845.833209999997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4">
        <v>0.03</v>
      </c>
      <c r="G64" s="17"/>
      <c r="H64" s="16">
        <f>SUM(H13,H24,H25)*F64</f>
        <v>67389.553500000009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168473.88375000001</v>
      </c>
      <c r="J65" s="17"/>
      <c r="K65" s="50">
        <f>SUM(K13,K24,K25)*$F$65</f>
        <v>122420.27726249998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41781.52317</v>
      </c>
      <c r="J68" s="17"/>
      <c r="K68" s="50">
        <f>SUM(K13,K24,K25)*$F$68</f>
        <v>30360.228761099992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139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z6o0tKGbf33A/lwHdZ+38iyfrQQnqDlbE39WKlZhcft3XXvyGAzphGWwqe1EZ7Q187X09recDtj/Ac4aZ6pQZQ==" saltValue="rUQhwCufoZKpHt1pSSds/g==" spinCount="100000" sheet="1" objects="1" scenarios="1"/>
  <mergeCells count="27">
    <mergeCell ref="J7:K7"/>
    <mergeCell ref="J21:K21"/>
    <mergeCell ref="J61:K61"/>
    <mergeCell ref="J31:K31"/>
    <mergeCell ref="E24:F24"/>
    <mergeCell ref="C12:F12"/>
    <mergeCell ref="B13:F13"/>
    <mergeCell ref="C22:F22"/>
    <mergeCell ref="C23:F23"/>
    <mergeCell ref="C18:C20"/>
    <mergeCell ref="E18:F18"/>
    <mergeCell ref="E19:F19"/>
    <mergeCell ref="E20:F20"/>
    <mergeCell ref="C68:E68"/>
    <mergeCell ref="C25:F25"/>
    <mergeCell ref="C62:E62"/>
    <mergeCell ref="C63:E63"/>
    <mergeCell ref="C65:E65"/>
    <mergeCell ref="C66:E66"/>
    <mergeCell ref="C67:E67"/>
    <mergeCell ref="C26:F26"/>
    <mergeCell ref="C64:E64"/>
    <mergeCell ref="E5:F5"/>
    <mergeCell ref="C8:F8"/>
    <mergeCell ref="C9:F9"/>
    <mergeCell ref="C10:F10"/>
    <mergeCell ref="C11:F1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6D76-0A45-47E9-8696-43D901E852F9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115" t="s">
        <v>136</v>
      </c>
      <c r="C1" s="115"/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140</v>
      </c>
      <c r="F4" s="19"/>
      <c r="G4" s="31">
        <v>10133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1846732.15</v>
      </c>
      <c r="H9" s="6">
        <v>1972602.04</v>
      </c>
      <c r="J9" s="49">
        <v>1306740.5</v>
      </c>
      <c r="K9" s="49">
        <v>1378611.23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2258954.73</v>
      </c>
      <c r="H13" s="15">
        <f>SUM(H9:H12)</f>
        <v>2408317.39</v>
      </c>
      <c r="J13" s="51">
        <f>SUM(J9:J12)</f>
        <v>1700729.1999999997</v>
      </c>
      <c r="K13" s="51">
        <f>SUM(K9:K12)</f>
        <v>1794269.3084999998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thickBot="1" x14ac:dyDescent="0.3">
      <c r="B19" s="22"/>
      <c r="C19" s="109"/>
      <c r="E19" s="111" t="s">
        <v>111</v>
      </c>
      <c r="F19" s="112"/>
      <c r="G19" s="78"/>
    </row>
    <row r="20" spans="2:15" ht="20.100000000000001" customHeight="1" thickTop="1" x14ac:dyDescent="0.25">
      <c r="B20" s="22"/>
      <c r="C20" s="110"/>
      <c r="E20" s="113" t="s">
        <v>118</v>
      </c>
      <c r="F20" s="114"/>
      <c r="G20" s="83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141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85" t="s">
        <v>110</v>
      </c>
      <c r="C25" s="91" t="s">
        <v>3</v>
      </c>
      <c r="D25" s="92"/>
      <c r="E25" s="92"/>
      <c r="F25" s="92"/>
      <c r="G25" s="8" t="str">
        <f>IF(G19=1,9359.16,"")</f>
        <v/>
      </c>
      <c r="H25" s="8" t="str">
        <f>IF(G19=1,9873.91,"")</f>
        <v/>
      </c>
      <c r="J25" s="50" t="str">
        <f>IF(G19=1,G25,"")</f>
        <v/>
      </c>
      <c r="K25" s="50" t="str">
        <f>IF(G19=1,+J25*1.055,"")</f>
        <v/>
      </c>
      <c r="M25" s="15" t="str">
        <f>IF(G19=1,H25/$G$4*$G$5,"")</f>
        <v/>
      </c>
      <c r="O25" s="51" t="str">
        <f>IF(G19=1,K25/$G$4*$G$5,"")</f>
        <v/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50826.481424999998</v>
      </c>
      <c r="H63" s="16">
        <f>G63*1.2</f>
        <v>60991.777709999995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4">
        <v>0.03</v>
      </c>
      <c r="G64" s="17"/>
      <c r="H64" s="16">
        <f>SUM(H13,H24,H25)*F64</f>
        <v>72249.521699999998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180623.80425000002</v>
      </c>
      <c r="J65" s="17"/>
      <c r="K65" s="50">
        <f>SUM(K13,K24,K25)*$F$65</f>
        <v>134570.19813749997</v>
      </c>
      <c r="M65" s="15">
        <f>H65/$G$3*$G$5</f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44794.703454000002</v>
      </c>
      <c r="J68" s="17"/>
      <c r="K68" s="50">
        <f>SUM(K13,K24,K25)*$F$68</f>
        <v>33373.409138099996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139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dysp04C6+PiBgaiALfgJYXk8Et6o8EdFil1zVB7GE8qTGFxuXAszeC4L1Ya/EFm9laQWVOAwl3C0ECXLP3Bccg==" saltValue="7tpypfkzxj7jSireIXfFew==" spinCount="100000" sheet="1" objects="1" scenarios="1"/>
  <mergeCells count="28">
    <mergeCell ref="C66:E66"/>
    <mergeCell ref="C67:E67"/>
    <mergeCell ref="C68:E68"/>
    <mergeCell ref="J31:K31"/>
    <mergeCell ref="J61:K61"/>
    <mergeCell ref="C62:E62"/>
    <mergeCell ref="C63:E63"/>
    <mergeCell ref="C64:E64"/>
    <mergeCell ref="C65:E65"/>
    <mergeCell ref="J21:K21"/>
    <mergeCell ref="C22:F22"/>
    <mergeCell ref="C23:F23"/>
    <mergeCell ref="E24:F24"/>
    <mergeCell ref="C25:F25"/>
    <mergeCell ref="C26:F26"/>
    <mergeCell ref="C11:F11"/>
    <mergeCell ref="C12:F12"/>
    <mergeCell ref="B13:F13"/>
    <mergeCell ref="C18:C20"/>
    <mergeCell ref="E18:F18"/>
    <mergeCell ref="E19:F19"/>
    <mergeCell ref="E20:F20"/>
    <mergeCell ref="C10:F10"/>
    <mergeCell ref="B1:C1"/>
    <mergeCell ref="E5:F5"/>
    <mergeCell ref="J7:K7"/>
    <mergeCell ref="C8:F8"/>
    <mergeCell ref="C9:F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Préambule</vt:lpstr>
      <vt:lpstr>ITE + Tout Enduit</vt:lpstr>
      <vt:lpstr>ITE + Mixte Enduit -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2024-11-05T15:49:05Z</dcterms:modified>
</cp:coreProperties>
</file>